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g2b\22-026호_폴란드공항\입찰공고\붙임5. 입찰관련양식\"/>
    </mc:Choice>
  </mc:AlternateContent>
  <bookViews>
    <workbookView xWindow="0" yWindow="0" windowWidth="28800" windowHeight="11625" tabRatio="598"/>
  </bookViews>
  <sheets>
    <sheet name="자체정량평가표" sheetId="1" r:id="rId1"/>
  </sheets>
  <definedNames>
    <definedName name="_xlnm.Print_Area" localSheetId="0">자체정량평가표!$A$1:$M$46</definedName>
  </definedNames>
  <calcPr calcId="162913" iterate="1"/>
</workbook>
</file>

<file path=xl/calcChain.xml><?xml version="1.0" encoding="utf-8"?>
<calcChain xmlns="http://schemas.openxmlformats.org/spreadsheetml/2006/main">
  <c r="G44" i="1" l="1"/>
  <c r="I44" i="1" s="1"/>
  <c r="G41" i="1"/>
  <c r="I41" i="1" s="1"/>
  <c r="H29" i="1"/>
  <c r="I29" i="1" s="1"/>
  <c r="H28" i="1"/>
  <c r="I28" i="1" s="1"/>
  <c r="H27" i="1"/>
  <c r="I27" i="1" s="1"/>
  <c r="G42" i="1"/>
  <c r="I42" i="1" s="1"/>
  <c r="H14" i="1"/>
  <c r="M13" i="1"/>
  <c r="H13" i="1"/>
  <c r="C45" i="1"/>
  <c r="G43" i="1"/>
  <c r="I43" i="1" s="1"/>
  <c r="C36" i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6" i="1"/>
  <c r="I26" i="1" s="1"/>
  <c r="H25" i="1"/>
  <c r="I25" i="1" s="1"/>
  <c r="M24" i="1"/>
  <c r="D5" i="1" s="1"/>
  <c r="H24" i="1"/>
  <c r="I24" i="1" s="1"/>
  <c r="K19" i="1"/>
  <c r="H18" i="1"/>
  <c r="M17" i="1"/>
  <c r="H17" i="1"/>
  <c r="I17" i="1" s="1"/>
  <c r="J17" i="1" s="1"/>
  <c r="H16" i="1"/>
  <c r="M15" i="1"/>
  <c r="H15" i="1"/>
  <c r="H12" i="1"/>
  <c r="H11" i="1"/>
  <c r="M10" i="1"/>
  <c r="H10" i="1"/>
  <c r="I10" i="1" s="1"/>
  <c r="J10" i="1" s="1"/>
  <c r="I15" i="1" l="1"/>
  <c r="J15" i="1" s="1"/>
  <c r="I13" i="1"/>
  <c r="J13" i="1" s="1"/>
  <c r="I45" i="1"/>
  <c r="D6" i="1" s="1"/>
  <c r="M19" i="1"/>
  <c r="D4" i="1" s="1"/>
  <c r="I36" i="1"/>
  <c r="J24" i="1" s="1"/>
  <c r="E4" i="1" l="1"/>
</calcChain>
</file>

<file path=xl/sharedStrings.xml><?xml version="1.0" encoding="utf-8"?>
<sst xmlns="http://schemas.openxmlformats.org/spreadsheetml/2006/main" count="119" uniqueCount="81">
  <si>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</si>
  <si>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</si>
  <si>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</si>
  <si>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</si>
  <si>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</si>
  <si>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(ⓓ)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</si>
  <si>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</si>
  <si>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</si>
  <si>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</si>
  <si>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r>
      <t>컨소시엄간 배분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 xml:space="preserve"> x ⓑ)</t>
    </r>
  </si>
  <si>
    <t>2. 신청기업의 용역수행 실적</t>
  </si>
  <si>
    <t>1) 전문인력 적정성 (책임연구원)</t>
  </si>
  <si>
    <t>양OO</t>
  </si>
  <si>
    <t>기술</t>
  </si>
  <si>
    <t>재무</t>
  </si>
  <si>
    <t>회사명</t>
  </si>
  <si>
    <t>배점</t>
  </si>
  <si>
    <t>BB+</t>
  </si>
  <si>
    <t>총점</t>
  </si>
  <si>
    <t>A0</t>
  </si>
  <si>
    <t>OOO</t>
  </si>
  <si>
    <t>합 계</t>
  </si>
  <si>
    <t>AA+</t>
  </si>
  <si>
    <t>분야</t>
  </si>
  <si>
    <t>사업명</t>
  </si>
  <si>
    <t>원</t>
  </si>
  <si>
    <t>법무</t>
  </si>
  <si>
    <t>박OO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</si>
  <si>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</si>
  <si>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</si>
  <si>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</si>
  <si>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</si>
  <si>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r>
      <t>평점  (</t>
    </r>
    <r>
      <rPr>
        <sz val="11"/>
        <color rgb="FFFFFFFF"/>
        <rFont val="맑은 고딕"/>
        <family val="3"/>
        <charset val="129"/>
      </rPr>
      <t>ⓒ x ⓓ)</t>
    </r>
  </si>
  <si>
    <t>1. 전문인력 적정성</t>
  </si>
  <si>
    <t>제안서 P.10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</si>
  <si>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</si>
  <si>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</si>
  <si>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</si>
  <si>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</si>
  <si>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</si>
  <si>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t>OOO 사업 타당성조사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</si>
  <si>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</si>
  <si>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</si>
  <si>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OO회계법인</t>
  </si>
  <si>
    <t>법무법인OOO</t>
  </si>
  <si>
    <t>평가결과</t>
  </si>
  <si>
    <t>책임연구원</t>
  </si>
  <si>
    <t xml:space="preserve">OOO사업 </t>
  </si>
  <si>
    <t>평가 항목</t>
  </si>
  <si>
    <t>사업실적</t>
  </si>
  <si>
    <t>신청기업:</t>
  </si>
  <si>
    <t>신용등급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</si>
  <si>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</si>
  <si>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</si>
  <si>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</si>
  <si>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(ⓑ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</si>
  <si>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</si>
  <si>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</si>
  <si>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</si>
  <si>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</si>
  <si>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</si>
  <si>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</si>
  <si>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</si>
  <si>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t>재무</t>
    <phoneticPr fontId="16" type="noConversion"/>
  </si>
  <si>
    <t>00회계법인</t>
    <phoneticPr fontId="16" type="noConversion"/>
  </si>
  <si>
    <t>정OO</t>
    <phoneticPr fontId="16" type="noConversion"/>
  </si>
  <si>
    <t>김OO</t>
    <phoneticPr fontId="16" type="noConversion"/>
  </si>
  <si>
    <t>수요, 
경제성
분석</t>
    <phoneticPr fontId="16" type="noConversion"/>
  </si>
  <si>
    <t>OOOO</t>
    <phoneticPr fontId="16" type="noConversion"/>
  </si>
  <si>
    <t>OOOOO/OO회계법인/OOO/법무법인OOO</t>
    <phoneticPr fontId="16" type="noConversion"/>
  </si>
  <si>
    <t>ooooo</t>
    <phoneticPr fontId="16" type="noConversion"/>
  </si>
  <si>
    <t>범무</t>
    <phoneticPr fontId="16" type="noConversion"/>
  </si>
  <si>
    <t>법무법인OOO</t>
    <phoneticPr fontId="16" type="noConversion"/>
  </si>
  <si>
    <t>법무법인OOO</t>
    <phoneticPr fontId="16" type="noConversion"/>
  </si>
  <si>
    <t>OO회계법인</t>
    <phoneticPr fontId="16" type="noConversion"/>
  </si>
  <si>
    <t>분석</t>
    <phoneticPr fontId="16" type="noConversion"/>
  </si>
  <si>
    <t>기술</t>
    <phoneticPr fontId="16" type="noConversion"/>
  </si>
  <si>
    <t>법무</t>
    <phoneticPr fontId="16" type="noConversion"/>
  </si>
  <si>
    <t>재무</t>
    <phoneticPr fontId="16" type="noConversion"/>
  </si>
  <si>
    <t>ooooo</t>
    <phoneticPr fontId="16" type="noConversion"/>
  </si>
  <si>
    <t>ooooo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</si>
</sst>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%"/>
    <numFmt numFmtId="177" formatCode="0.0000"/>
    <numFmt numFmtId="178" formatCode="0.0000_);[Red]\(0.0000\)"/>
    <numFmt numFmtId="179" formatCode="0_ "/>
    <numFmt numFmtId="180" formatCode="0.0000_ "/>
  </numFmts>
  <fonts count="17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4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204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2" xfId="2" applyNumberFormat="1" applyFont="1" applyBorder="1" applyAlignment="1">
      <alignment horizontal="center" vertical="center"/>
    </xf>
    <xf numFmtId="41" fontId="0" fillId="0" borderId="3" xfId="2" applyNumberFormat="1" applyFont="1" applyBorder="1" applyAlignment="1">
      <alignment horizontal="center"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41" fontId="0" fillId="0" borderId="7" xfId="2" applyNumberFormat="1" applyFont="1" applyBorder="1" applyAlignment="1">
      <alignment horizontal="center" vertical="center"/>
    </xf>
    <xf numFmtId="41" fontId="0" fillId="0" borderId="8" xfId="2" applyNumberFormat="1" applyFont="1" applyFill="1" applyBorder="1" applyAlignment="1">
      <alignment horizontal="center" vertical="center"/>
    </xf>
    <xf numFmtId="41" fontId="0" fillId="0" borderId="9" xfId="2" applyNumberFormat="1" applyFont="1" applyFill="1" applyBorder="1" applyAlignment="1">
      <alignment horizontal="center" vertical="center"/>
    </xf>
    <xf numFmtId="41" fontId="2" fillId="0" borderId="0" xfId="2" applyNumberFormat="1" applyFont="1">
      <alignment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5" fillId="0" borderId="7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41" fontId="5" fillId="0" borderId="1" xfId="2" applyNumberFormat="1" applyFont="1" applyBorder="1">
      <alignment vertical="center"/>
    </xf>
    <xf numFmtId="176" fontId="5" fillId="0" borderId="1" xfId="1" applyNumberFormat="1" applyFont="1" applyBorder="1" applyAlignment="1">
      <alignment horizontal="center" vertical="center"/>
    </xf>
    <xf numFmtId="41" fontId="5" fillId="0" borderId="1" xfId="2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41" fontId="5" fillId="0" borderId="10" xfId="2" applyNumberFormat="1" applyFont="1" applyBorder="1">
      <alignment vertical="center"/>
    </xf>
    <xf numFmtId="176" fontId="5" fillId="0" borderId="10" xfId="1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41" fontId="5" fillId="0" borderId="7" xfId="2" applyNumberFormat="1" applyFont="1" applyBorder="1">
      <alignment vertical="center"/>
    </xf>
    <xf numFmtId="176" fontId="5" fillId="0" borderId="7" xfId="1" applyNumberFormat="1" applyFont="1" applyBorder="1" applyAlignment="1">
      <alignment horizontal="center" vertical="center"/>
    </xf>
    <xf numFmtId="41" fontId="5" fillId="0" borderId="7" xfId="2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7" xfId="2" applyNumberFormat="1" applyFont="1" applyBorder="1" applyAlignment="1">
      <alignment horizontal="center" vertical="center"/>
    </xf>
    <xf numFmtId="41" fontId="5" fillId="0" borderId="10" xfId="2" applyNumberFormat="1" applyFont="1" applyBorder="1" applyAlignment="1">
      <alignment horizontal="center" vertical="center"/>
    </xf>
    <xf numFmtId="41" fontId="0" fillId="0" borderId="1" xfId="2" applyNumberFormat="1" applyFont="1" applyFill="1" applyBorder="1" applyAlignment="1">
      <alignment horizontal="center" vertical="center"/>
    </xf>
    <xf numFmtId="41" fontId="0" fillId="0" borderId="10" xfId="2" applyNumberFormat="1" applyFont="1" applyFill="1" applyBorder="1" applyAlignment="1">
      <alignment horizontal="center" vertical="center"/>
    </xf>
    <xf numFmtId="9" fontId="7" fillId="3" borderId="11" xfId="1" applyNumberFormat="1" applyFont="1" applyFill="1" applyBorder="1" applyAlignment="1">
      <alignment horizontal="center" vertical="center"/>
    </xf>
    <xf numFmtId="0" fontId="8" fillId="4" borderId="12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2" borderId="14" xfId="0" applyNumberFormat="1" applyFill="1" applyBorder="1" applyAlignment="1">
      <alignment horizontal="center" vertical="center"/>
    </xf>
    <xf numFmtId="0" fontId="0" fillId="2" borderId="15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5" borderId="17" xfId="0" applyNumberFormat="1" applyFill="1" applyBorder="1">
      <alignment vertical="center"/>
    </xf>
    <xf numFmtId="0" fontId="0" fillId="5" borderId="18" xfId="0" applyNumberFormat="1" applyFill="1" applyBorder="1">
      <alignment vertical="center"/>
    </xf>
    <xf numFmtId="0" fontId="0" fillId="5" borderId="19" xfId="0" applyNumberFormat="1" applyFill="1" applyBorder="1">
      <alignment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left" vertical="center"/>
    </xf>
    <xf numFmtId="0" fontId="5" fillId="0" borderId="23" xfId="0" applyNumberFormat="1" applyFont="1" applyBorder="1" applyAlignment="1">
      <alignment horizontal="left" vertical="center"/>
    </xf>
    <xf numFmtId="0" fontId="0" fillId="2" borderId="24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41" fontId="0" fillId="0" borderId="10" xfId="2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41" fontId="5" fillId="0" borderId="5" xfId="2" applyNumberFormat="1" applyFont="1" applyBorder="1">
      <alignment vertical="center"/>
    </xf>
    <xf numFmtId="176" fontId="5" fillId="0" borderId="5" xfId="1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left" vertical="center"/>
    </xf>
    <xf numFmtId="41" fontId="5" fillId="0" borderId="5" xfId="2" applyNumberFormat="1" applyFont="1" applyBorder="1" applyAlignment="1">
      <alignment horizontal="center" vertical="center"/>
    </xf>
    <xf numFmtId="41" fontId="0" fillId="0" borderId="5" xfId="2" applyNumberFormat="1" applyFont="1" applyFill="1" applyBorder="1" applyAlignment="1">
      <alignment horizontal="center" vertical="center"/>
    </xf>
    <xf numFmtId="41" fontId="0" fillId="0" borderId="6" xfId="2" applyNumberFormat="1" applyFont="1" applyFill="1" applyBorder="1" applyAlignment="1">
      <alignment horizontal="center" vertical="center"/>
    </xf>
    <xf numFmtId="41" fontId="0" fillId="0" borderId="8" xfId="2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left" vertical="center"/>
    </xf>
    <xf numFmtId="41" fontId="0" fillId="0" borderId="26" xfId="2" applyNumberFormat="1" applyFont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left" vertical="center"/>
    </xf>
    <xf numFmtId="0" fontId="5" fillId="0" borderId="24" xfId="0" applyNumberFormat="1" applyFont="1" applyFill="1" applyBorder="1" applyAlignment="1">
      <alignment horizontal="left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24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9" xfId="0" applyNumberFormat="1" applyFont="1" applyBorder="1" applyAlignment="1">
      <alignment horizontal="center" vertical="center"/>
    </xf>
    <xf numFmtId="177" fontId="0" fillId="3" borderId="27" xfId="0" applyNumberFormat="1" applyFill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/>
    </xf>
    <xf numFmtId="0" fontId="5" fillId="0" borderId="32" xfId="0" applyNumberFormat="1" applyFont="1" applyBorder="1" applyAlignment="1">
      <alignment horizontal="center" vertical="center"/>
    </xf>
    <xf numFmtId="177" fontId="0" fillId="3" borderId="31" xfId="0" applyNumberFormat="1" applyFill="1" applyBorder="1" applyAlignment="1">
      <alignment horizontal="center" vertical="center"/>
    </xf>
    <xf numFmtId="9" fontId="5" fillId="0" borderId="33" xfId="0" applyNumberFormat="1" applyFont="1" applyBorder="1" applyAlignment="1">
      <alignment horizontal="center" vertical="center"/>
    </xf>
    <xf numFmtId="9" fontId="5" fillId="0" borderId="34" xfId="0" applyNumberFormat="1" applyFont="1" applyBorder="1" applyAlignment="1">
      <alignment horizontal="center" vertical="center"/>
    </xf>
    <xf numFmtId="0" fontId="9" fillId="4" borderId="27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7" fillId="6" borderId="35" xfId="0" applyNumberFormat="1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center" vertical="center"/>
    </xf>
    <xf numFmtId="178" fontId="0" fillId="0" borderId="35" xfId="0" applyNumberFormat="1" applyFont="1" applyFill="1" applyBorder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41" fontId="5" fillId="0" borderId="2" xfId="2" applyNumberFormat="1" applyFont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36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10" fillId="0" borderId="29" xfId="0" applyNumberFormat="1" applyFont="1" applyBorder="1" applyAlignment="1">
      <alignment horizontal="center" vertical="center"/>
    </xf>
    <xf numFmtId="0" fontId="10" fillId="0" borderId="32" xfId="0" applyNumberFormat="1" applyFont="1" applyBorder="1" applyAlignment="1">
      <alignment horizontal="center" vertical="center"/>
    </xf>
    <xf numFmtId="0" fontId="0" fillId="3" borderId="37" xfId="0" applyNumberFormat="1" applyFont="1" applyFill="1" applyBorder="1" applyAlignment="1">
      <alignment horizontal="center" vertical="center"/>
    </xf>
    <xf numFmtId="0" fontId="0" fillId="2" borderId="28" xfId="0" applyNumberFormat="1" applyFill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0" fillId="0" borderId="30" xfId="0" applyNumberFormat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41" fontId="0" fillId="0" borderId="5" xfId="2" applyNumberFormat="1" applyFont="1" applyBorder="1" applyAlignment="1">
      <alignment horizontal="center" vertical="center"/>
    </xf>
    <xf numFmtId="0" fontId="5" fillId="0" borderId="38" xfId="0" applyNumberFormat="1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41" fontId="5" fillId="0" borderId="2" xfId="2" applyNumberFormat="1" applyFont="1" applyBorder="1">
      <alignment vertical="center"/>
    </xf>
    <xf numFmtId="41" fontId="0" fillId="0" borderId="2" xfId="2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41" fontId="5" fillId="0" borderId="30" xfId="2" applyNumberFormat="1" applyFont="1" applyBorder="1" applyAlignment="1">
      <alignment horizontal="left"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180" fontId="8" fillId="4" borderId="12" xfId="0" applyNumberFormat="1" applyFont="1" applyFill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0" fillId="3" borderId="31" xfId="0" applyNumberFormat="1" applyFont="1" applyFill="1" applyBorder="1" applyAlignment="1">
      <alignment horizontal="center" vertical="center"/>
    </xf>
    <xf numFmtId="0" fontId="0" fillId="3" borderId="9" xfId="0" applyNumberFormat="1" applyFont="1" applyFill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39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0" fontId="7" fillId="2" borderId="45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0" fillId="3" borderId="27" xfId="0" applyNumberFormat="1" applyFont="1" applyFill="1" applyBorder="1" applyAlignment="1">
      <alignment horizontal="center" vertical="center"/>
    </xf>
    <xf numFmtId="0" fontId="0" fillId="3" borderId="39" xfId="0" applyNumberFormat="1" applyFont="1" applyFill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8" fillId="4" borderId="9" xfId="0" applyNumberFormat="1" applyFont="1" applyFill="1" applyBorder="1" applyAlignment="1">
      <alignment horizontal="center" vertical="center"/>
    </xf>
    <xf numFmtId="0" fontId="8" fillId="4" borderId="3" xfId="0" applyNumberFormat="1" applyFont="1" applyFill="1" applyBorder="1" applyAlignment="1">
      <alignment horizontal="center" vertical="center"/>
    </xf>
    <xf numFmtId="0" fontId="8" fillId="4" borderId="26" xfId="0" applyNumberFormat="1" applyFont="1" applyFill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0" fontId="11" fillId="2" borderId="19" xfId="0" applyNumberFormat="1" applyFont="1" applyFill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 wrapText="1"/>
    </xf>
    <xf numFmtId="0" fontId="5" fillId="0" borderId="27" xfId="0" applyNumberFormat="1" applyFont="1" applyBorder="1" applyAlignment="1">
      <alignment horizontal="center" vertical="center"/>
    </xf>
    <xf numFmtId="0" fontId="5" fillId="0" borderId="39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7" xfId="0" applyNumberFormat="1" applyFont="1" applyBorder="1" applyAlignment="1">
      <alignment horizontal="center" vertical="center"/>
    </xf>
    <xf numFmtId="41" fontId="0" fillId="0" borderId="39" xfId="0" applyNumberFormat="1" applyFont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/>
    </xf>
    <xf numFmtId="9" fontId="0" fillId="0" borderId="29" xfId="1" applyNumberFormat="1" applyFont="1" applyBorder="1" applyAlignment="1">
      <alignment horizontal="center" vertical="center"/>
    </xf>
    <xf numFmtId="9" fontId="0" fillId="0" borderId="16" xfId="1" applyNumberFormat="1" applyFont="1" applyBorder="1" applyAlignment="1">
      <alignment horizontal="center" vertical="center"/>
    </xf>
    <xf numFmtId="9" fontId="0" fillId="0" borderId="40" xfId="1" applyNumberFormat="1" applyFont="1" applyBorder="1" applyAlignment="1">
      <alignment horizontal="center" vertical="center"/>
    </xf>
    <xf numFmtId="0" fontId="10" fillId="0" borderId="40" xfId="0" applyNumberFormat="1" applyFont="1" applyBorder="1" applyAlignment="1">
      <alignment horizontal="center" vertical="center"/>
    </xf>
    <xf numFmtId="0" fontId="10" fillId="0" borderId="41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41" fontId="0" fillId="0" borderId="42" xfId="0" applyNumberFormat="1" applyFon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44" xfId="0" applyNumberFormat="1" applyFont="1" applyFill="1" applyBorder="1" applyAlignment="1">
      <alignment horizontal="center" vertical="center"/>
    </xf>
    <xf numFmtId="0" fontId="11" fillId="5" borderId="18" xfId="0" applyNumberFormat="1" applyFont="1" applyFill="1" applyBorder="1" applyAlignment="1">
      <alignment horizontal="center" vertical="center"/>
    </xf>
    <xf numFmtId="0" fontId="11" fillId="5" borderId="19" xfId="0" applyNumberFormat="1" applyFont="1" applyFill="1" applyBorder="1" applyAlignment="1">
      <alignment horizontal="center"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18" xfId="0" applyNumberFormat="1" applyFont="1" applyFill="1" applyBorder="1" applyAlignment="1">
      <alignment horizontal="center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7" fillId="6" borderId="35" xfId="0" applyNumberFormat="1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left" vertical="center"/>
    </xf>
    <xf numFmtId="178" fontId="7" fillId="3" borderId="35" xfId="0" applyNumberFormat="1" applyFont="1" applyFill="1" applyBorder="1" applyAlignment="1">
      <alignment horizontal="center" vertical="center"/>
    </xf>
    <xf numFmtId="0" fontId="7" fillId="3" borderId="35" xfId="0" applyNumberFormat="1" applyFont="1" applyFill="1" applyBorder="1" applyAlignment="1">
      <alignment horizontal="center" vertical="center"/>
    </xf>
    <xf numFmtId="0" fontId="10" fillId="0" borderId="46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176" fontId="0" fillId="0" borderId="40" xfId="1" applyNumberFormat="1" applyFont="1" applyFill="1" applyBorder="1" applyAlignment="1">
      <alignment horizontal="center" vertical="center"/>
    </xf>
    <xf numFmtId="176" fontId="0" fillId="0" borderId="38" xfId="1" applyNumberFormat="1" applyFont="1" applyFill="1" applyBorder="1" applyAlignment="1">
      <alignment horizontal="center" vertical="center"/>
    </xf>
    <xf numFmtId="176" fontId="0" fillId="0" borderId="41" xfId="1" applyNumberFormat="1" applyFont="1" applyFill="1" applyBorder="1" applyAlignment="1">
      <alignment horizontal="center" vertical="center"/>
    </xf>
    <xf numFmtId="0" fontId="11" fillId="2" borderId="17" xfId="0" applyNumberFormat="1" applyFont="1" applyFill="1" applyBorder="1" applyAlignment="1">
      <alignment horizontal="center" vertical="center"/>
    </xf>
    <xf numFmtId="179" fontId="0" fillId="0" borderId="33" xfId="0" applyNumberFormat="1" applyFont="1" applyBorder="1" applyAlignment="1">
      <alignment horizontal="center" vertical="center"/>
    </xf>
    <xf numFmtId="179" fontId="0" fillId="0" borderId="15" xfId="0" applyNumberFormat="1" applyFont="1" applyBorder="1" applyAlignment="1">
      <alignment horizontal="center" vertical="center"/>
    </xf>
    <xf numFmtId="9" fontId="5" fillId="0" borderId="28" xfId="1" applyNumberFormat="1" applyFont="1" applyBorder="1" applyAlignment="1">
      <alignment horizontal="center" vertical="center"/>
    </xf>
    <xf numFmtId="9" fontId="5" fillId="0" borderId="14" xfId="1" applyNumberFormat="1" applyFont="1" applyBorder="1" applyAlignment="1">
      <alignment horizontal="center" vertical="center"/>
    </xf>
    <xf numFmtId="9" fontId="5" fillId="0" borderId="10" xfId="1" applyNumberFormat="1" applyFont="1" applyBorder="1" applyAlignment="1">
      <alignment horizontal="center" vertical="center"/>
    </xf>
    <xf numFmtId="9" fontId="5" fillId="0" borderId="30" xfId="1" applyNumberFormat="1" applyFont="1" applyBorder="1" applyAlignment="1">
      <alignment horizontal="center" vertical="center"/>
    </xf>
    <xf numFmtId="9" fontId="5" fillId="0" borderId="5" xfId="1" applyNumberFormat="1" applyFont="1" applyBorder="1" applyAlignment="1">
      <alignment horizontal="center" vertical="center"/>
    </xf>
    <xf numFmtId="9" fontId="0" fillId="0" borderId="38" xfId="1" applyNumberFormat="1" applyFont="1" applyBorder="1" applyAlignment="1">
      <alignment horizontal="center" vertical="center"/>
    </xf>
    <xf numFmtId="9" fontId="0" fillId="0" borderId="32" xfId="1" applyNumberFormat="1" applyFont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47"/>
  <sheetViews>
    <sheetView showGridLines="0" tabSelected="1" zoomScale="60" zoomScaleNormal="60" zoomScaleSheetLayoutView="75" workbookViewId="0">
      <pane ySplit="6" topLeftCell="A7" activePane="bottomLeft" state="frozen"/>
      <selection pane="bottomLeft" activeCell="F4" sqref="F4"/>
    </sheetView>
  </sheetViews>
  <sheetFormatPr defaultColWidth="8.625" defaultRowHeight="16.5" x14ac:dyDescent="0.3"/>
  <cols>
    <col min="2" max="2" width="15.625" style="1" customWidth="1"/>
    <col min="3" max="3" width="11" style="1" bestFit="1" customWidth="1"/>
    <col min="4" max="4" width="26" style="1" customWidth="1"/>
    <col min="5" max="5" width="17.125" style="1" bestFit="1" customWidth="1"/>
    <col min="6" max="6" width="17.5" style="1" bestFit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7" max="17" width="13" style="1" bestFit="1" customWidth="1"/>
  </cols>
  <sheetData>
    <row r="1" spans="1:13" ht="30" customHeight="1" x14ac:dyDescent="0.3">
      <c r="A1" s="173" t="s">
        <v>40</v>
      </c>
      <c r="B1" s="173"/>
      <c r="C1" s="173"/>
      <c r="D1" s="173"/>
      <c r="E1" s="173"/>
      <c r="F1" s="12" t="s">
        <v>42</v>
      </c>
      <c r="G1" s="16">
        <v>500000000</v>
      </c>
      <c r="H1" s="1" t="s">
        <v>25</v>
      </c>
      <c r="I1" s="123" t="s">
        <v>60</v>
      </c>
    </row>
    <row r="2" spans="1:13" ht="30" customHeight="1" x14ac:dyDescent="0.3">
      <c r="A2" s="95" t="s">
        <v>50</v>
      </c>
      <c r="B2" s="174" t="s">
        <v>69</v>
      </c>
      <c r="C2" s="174"/>
      <c r="D2" s="174"/>
      <c r="E2" s="174"/>
      <c r="F2" s="12"/>
      <c r="G2" s="16"/>
    </row>
    <row r="3" spans="1:13" ht="30" customHeight="1" x14ac:dyDescent="0.3">
      <c r="A3" s="180" t="s">
        <v>48</v>
      </c>
      <c r="B3" s="180"/>
      <c r="C3" s="96" t="s">
        <v>16</v>
      </c>
      <c r="D3" s="96" t="s">
        <v>45</v>
      </c>
      <c r="E3" s="96" t="s">
        <v>18</v>
      </c>
      <c r="F3" s="12"/>
      <c r="G3" s="16"/>
    </row>
    <row r="4" spans="1:13" ht="30" customHeight="1" x14ac:dyDescent="0.3">
      <c r="A4" s="181" t="s">
        <v>33</v>
      </c>
      <c r="B4" s="181"/>
      <c r="C4" s="97">
        <v>12</v>
      </c>
      <c r="D4" s="98">
        <f>M19</f>
        <v>10.8</v>
      </c>
      <c r="E4" s="182">
        <f>SUM(D4:D6)</f>
        <v>28.612000000000002</v>
      </c>
      <c r="F4" s="12"/>
      <c r="G4" s="16"/>
    </row>
    <row r="5" spans="1:13" ht="30" customHeight="1" x14ac:dyDescent="0.3">
      <c r="A5" s="181" t="s">
        <v>10</v>
      </c>
      <c r="B5" s="181"/>
      <c r="C5" s="97">
        <v>10</v>
      </c>
      <c r="D5" s="98">
        <f>M24</f>
        <v>10</v>
      </c>
      <c r="E5" s="183"/>
      <c r="F5" s="12"/>
      <c r="G5" s="16"/>
    </row>
    <row r="6" spans="1:13" ht="30" customHeight="1" x14ac:dyDescent="0.3">
      <c r="A6" s="181" t="s">
        <v>37</v>
      </c>
      <c r="B6" s="181"/>
      <c r="C6" s="97">
        <v>8</v>
      </c>
      <c r="D6" s="98">
        <f>I45</f>
        <v>7.8119999999999994</v>
      </c>
      <c r="E6" s="183"/>
      <c r="F6" s="19"/>
      <c r="G6" s="20"/>
      <c r="H6" s="21"/>
      <c r="I6" s="21"/>
      <c r="J6" s="21"/>
      <c r="K6" s="21"/>
      <c r="L6" s="21"/>
      <c r="M6" s="21"/>
    </row>
    <row r="7" spans="1:13" ht="30" customHeight="1" x14ac:dyDescent="0.3">
      <c r="A7" s="17"/>
      <c r="B7" s="18"/>
      <c r="C7" s="18"/>
      <c r="D7" s="18"/>
      <c r="E7" s="18"/>
      <c r="F7" s="19"/>
      <c r="G7" s="20"/>
      <c r="H7" s="21"/>
      <c r="I7" s="21"/>
      <c r="J7" s="21"/>
      <c r="K7" s="21"/>
      <c r="L7" s="21"/>
      <c r="M7" s="21"/>
    </row>
    <row r="8" spans="1:13" ht="24.95" customHeight="1" x14ac:dyDescent="0.3">
      <c r="A8" s="177" t="s">
        <v>52</v>
      </c>
      <c r="B8" s="178"/>
      <c r="C8" s="179"/>
      <c r="D8" s="175" t="s">
        <v>11</v>
      </c>
      <c r="E8" s="175"/>
      <c r="F8" s="175"/>
      <c r="G8" s="175"/>
      <c r="H8" s="175"/>
      <c r="I8" s="175"/>
      <c r="J8" s="175"/>
      <c r="K8" s="175"/>
      <c r="L8" s="175"/>
      <c r="M8" s="176"/>
    </row>
    <row r="9" spans="1:13" ht="51" customHeight="1" x14ac:dyDescent="0.3">
      <c r="A9" s="79" t="s">
        <v>29</v>
      </c>
      <c r="B9" s="80" t="s">
        <v>15</v>
      </c>
      <c r="C9" s="81" t="s">
        <v>46</v>
      </c>
      <c r="D9" s="82" t="s">
        <v>49</v>
      </c>
      <c r="E9" s="83" t="s">
        <v>38</v>
      </c>
      <c r="F9" s="80" t="s">
        <v>35</v>
      </c>
      <c r="G9" s="106" t="s">
        <v>58</v>
      </c>
      <c r="H9" s="80" t="s">
        <v>39</v>
      </c>
      <c r="I9" s="107" t="s">
        <v>59</v>
      </c>
      <c r="J9" s="108" t="s">
        <v>61</v>
      </c>
      <c r="K9" s="106" t="s">
        <v>7</v>
      </c>
      <c r="L9" s="107" t="s">
        <v>1</v>
      </c>
      <c r="M9" s="115" t="s">
        <v>8</v>
      </c>
    </row>
    <row r="10" spans="1:13" ht="24.95" customHeight="1" x14ac:dyDescent="0.3">
      <c r="A10" s="156" t="s">
        <v>67</v>
      </c>
      <c r="B10" s="136" t="s">
        <v>70</v>
      </c>
      <c r="C10" s="157" t="s">
        <v>66</v>
      </c>
      <c r="D10" s="77" t="s">
        <v>47</v>
      </c>
      <c r="E10" s="23" t="s">
        <v>34</v>
      </c>
      <c r="F10" s="24">
        <v>100000000</v>
      </c>
      <c r="G10" s="25">
        <v>1</v>
      </c>
      <c r="H10" s="42">
        <f t="shared" ref="H10:H15" si="0">G10*F10</f>
        <v>100000000</v>
      </c>
      <c r="I10" s="160">
        <f>SUM(H10:H12)</f>
        <v>205000000</v>
      </c>
      <c r="J10" s="163">
        <f>I10/G$1</f>
        <v>0.41</v>
      </c>
      <c r="K10" s="136">
        <v>2</v>
      </c>
      <c r="L10" s="194">
        <v>0.7</v>
      </c>
      <c r="M10" s="146">
        <f>K10*L10</f>
        <v>1.4</v>
      </c>
    </row>
    <row r="11" spans="1:13" ht="24.95" customHeight="1" x14ac:dyDescent="0.3">
      <c r="A11" s="134"/>
      <c r="B11" s="137"/>
      <c r="C11" s="158"/>
      <c r="D11" s="118" t="s">
        <v>47</v>
      </c>
      <c r="E11" s="119" t="s">
        <v>34</v>
      </c>
      <c r="F11" s="120">
        <v>50000000</v>
      </c>
      <c r="G11" s="31">
        <v>0.1</v>
      </c>
      <c r="H11" s="121">
        <f>F11*G11</f>
        <v>5000000</v>
      </c>
      <c r="I11" s="161"/>
      <c r="J11" s="164"/>
      <c r="K11" s="137"/>
      <c r="L11" s="195"/>
      <c r="M11" s="147"/>
    </row>
    <row r="12" spans="1:13" ht="24.95" customHeight="1" x14ac:dyDescent="0.3">
      <c r="A12" s="135"/>
      <c r="B12" s="138"/>
      <c r="C12" s="159"/>
      <c r="D12" s="78" t="s">
        <v>47</v>
      </c>
      <c r="E12" s="66" t="s">
        <v>34</v>
      </c>
      <c r="F12" s="67">
        <v>100000000</v>
      </c>
      <c r="G12" s="68">
        <v>1</v>
      </c>
      <c r="H12" s="117">
        <f>G12*F12</f>
        <v>100000000</v>
      </c>
      <c r="I12" s="162"/>
      <c r="J12" s="165"/>
      <c r="K12" s="145"/>
      <c r="L12" s="196"/>
      <c r="M12" s="147"/>
    </row>
    <row r="13" spans="1:13" s="1" customFormat="1" ht="24.95" customHeight="1" x14ac:dyDescent="0.3">
      <c r="A13" s="184" t="s">
        <v>13</v>
      </c>
      <c r="B13" s="185" t="s">
        <v>20</v>
      </c>
      <c r="C13" s="186" t="s">
        <v>27</v>
      </c>
      <c r="D13" s="60" t="s">
        <v>47</v>
      </c>
      <c r="E13" s="23"/>
      <c r="F13" s="24">
        <v>832000000</v>
      </c>
      <c r="G13" s="25">
        <v>0.5</v>
      </c>
      <c r="H13" s="42">
        <f t="shared" ref="H13:H14" si="1">G13*F13</f>
        <v>416000000</v>
      </c>
      <c r="I13" s="202">
        <f>SUM(H13:H14)</f>
        <v>581000000</v>
      </c>
      <c r="J13" s="199">
        <f>I13/G$1</f>
        <v>1.1619999999999999</v>
      </c>
      <c r="K13" s="201">
        <v>4</v>
      </c>
      <c r="L13" s="197">
        <v>0.9</v>
      </c>
      <c r="M13" s="131">
        <f>K13*L13</f>
        <v>3.6</v>
      </c>
    </row>
    <row r="14" spans="1:13" s="1" customFormat="1" ht="24.95" customHeight="1" x14ac:dyDescent="0.3">
      <c r="A14" s="167"/>
      <c r="B14" s="168"/>
      <c r="C14" s="170"/>
      <c r="D14" s="74" t="s">
        <v>47</v>
      </c>
      <c r="E14" s="22"/>
      <c r="F14" s="32">
        <v>165000000</v>
      </c>
      <c r="G14" s="33">
        <v>1</v>
      </c>
      <c r="H14" s="43">
        <f t="shared" si="1"/>
        <v>165000000</v>
      </c>
      <c r="I14" s="203"/>
      <c r="J14" s="199"/>
      <c r="K14" s="137"/>
      <c r="L14" s="196"/>
      <c r="M14" s="132"/>
    </row>
    <row r="15" spans="1:13" ht="24.95" customHeight="1" x14ac:dyDescent="0.3">
      <c r="A15" s="166" t="s">
        <v>26</v>
      </c>
      <c r="B15" s="145" t="s">
        <v>72</v>
      </c>
      <c r="C15" s="169" t="s">
        <v>12</v>
      </c>
      <c r="D15" s="60" t="s">
        <v>47</v>
      </c>
      <c r="E15" s="23"/>
      <c r="F15" s="24">
        <v>832000000</v>
      </c>
      <c r="G15" s="25">
        <v>0.5</v>
      </c>
      <c r="H15" s="42">
        <f t="shared" si="0"/>
        <v>416000000</v>
      </c>
      <c r="I15" s="202">
        <f>SUM(H15:H16)</f>
        <v>581000000</v>
      </c>
      <c r="J15" s="199">
        <f>I15/G$1</f>
        <v>1.1619999999999999</v>
      </c>
      <c r="K15" s="201">
        <v>2</v>
      </c>
      <c r="L15" s="197">
        <v>0.9</v>
      </c>
      <c r="M15" s="131">
        <f>K15*L15</f>
        <v>1.8</v>
      </c>
    </row>
    <row r="16" spans="1:13" ht="24.95" customHeight="1" x14ac:dyDescent="0.3">
      <c r="A16" s="167"/>
      <c r="B16" s="168"/>
      <c r="C16" s="170"/>
      <c r="D16" s="74" t="s">
        <v>47</v>
      </c>
      <c r="E16" s="22"/>
      <c r="F16" s="32">
        <v>165000000</v>
      </c>
      <c r="G16" s="33">
        <v>1</v>
      </c>
      <c r="H16" s="43">
        <f t="shared" ref="H16:H18" si="2">G16*F16</f>
        <v>165000000</v>
      </c>
      <c r="I16" s="203"/>
      <c r="J16" s="199"/>
      <c r="K16" s="137"/>
      <c r="L16" s="196"/>
      <c r="M16" s="132"/>
    </row>
    <row r="17" spans="1:13" ht="24.95" customHeight="1" x14ac:dyDescent="0.3">
      <c r="A17" s="166" t="s">
        <v>63</v>
      </c>
      <c r="B17" s="145" t="s">
        <v>64</v>
      </c>
      <c r="C17" s="169" t="s">
        <v>65</v>
      </c>
      <c r="D17" s="61" t="s">
        <v>47</v>
      </c>
      <c r="E17" s="27"/>
      <c r="F17" s="28">
        <v>336000000</v>
      </c>
      <c r="G17" s="29">
        <v>1</v>
      </c>
      <c r="H17" s="65">
        <f t="shared" si="2"/>
        <v>336000000</v>
      </c>
      <c r="I17" s="171">
        <f>SUM(H17:H18)</f>
        <v>802600000</v>
      </c>
      <c r="J17" s="199">
        <f>I17/G$1</f>
        <v>1.6052</v>
      </c>
      <c r="K17" s="201">
        <v>4</v>
      </c>
      <c r="L17" s="197">
        <v>1</v>
      </c>
      <c r="M17" s="147">
        <f>K17*L17</f>
        <v>4</v>
      </c>
    </row>
    <row r="18" spans="1:13" ht="24.95" customHeight="1" x14ac:dyDescent="0.3">
      <c r="A18" s="167"/>
      <c r="B18" s="168"/>
      <c r="C18" s="170"/>
      <c r="D18" s="74" t="s">
        <v>47</v>
      </c>
      <c r="E18" s="22"/>
      <c r="F18" s="32">
        <v>466600000</v>
      </c>
      <c r="G18" s="33">
        <v>1</v>
      </c>
      <c r="H18" s="43">
        <f t="shared" si="2"/>
        <v>466600000</v>
      </c>
      <c r="I18" s="172"/>
      <c r="J18" s="200"/>
      <c r="K18" s="137"/>
      <c r="L18" s="198"/>
      <c r="M18" s="132"/>
    </row>
    <row r="19" spans="1:13" ht="24.95" customHeight="1" x14ac:dyDescent="0.3">
      <c r="A19" s="35"/>
      <c r="B19" s="122" t="s">
        <v>0</v>
      </c>
      <c r="C19" s="36"/>
      <c r="D19" s="37"/>
      <c r="E19" s="37"/>
      <c r="F19" s="38"/>
      <c r="G19" s="39"/>
      <c r="H19" s="40"/>
      <c r="I19" s="41"/>
      <c r="J19" s="47" t="s">
        <v>28</v>
      </c>
      <c r="K19" s="49">
        <f>SUM(K10:K18)</f>
        <v>12</v>
      </c>
      <c r="L19" s="111"/>
      <c r="M19" s="48">
        <f>SUM(M10:M18)</f>
        <v>10.8</v>
      </c>
    </row>
    <row r="20" spans="1:13" ht="24.95" customHeight="1" x14ac:dyDescent="0.3">
      <c r="B20" s="1" t="s">
        <v>62</v>
      </c>
    </row>
    <row r="21" spans="1:13" ht="24.95" customHeight="1" x14ac:dyDescent="0.3"/>
    <row r="22" spans="1:13" ht="24.95" customHeight="1" x14ac:dyDescent="0.3">
      <c r="A22" s="142" t="s">
        <v>52</v>
      </c>
      <c r="B22" s="143"/>
      <c r="C22" s="187"/>
      <c r="D22" s="154" t="s">
        <v>57</v>
      </c>
      <c r="E22" s="154"/>
      <c r="F22" s="154"/>
      <c r="G22" s="154"/>
      <c r="H22" s="154"/>
      <c r="I22" s="154"/>
      <c r="J22" s="154"/>
      <c r="K22" s="154"/>
      <c r="L22" s="154"/>
      <c r="M22" s="155"/>
    </row>
    <row r="23" spans="1:13" ht="54.75" customHeight="1" x14ac:dyDescent="0.3">
      <c r="A23" s="58" t="s">
        <v>23</v>
      </c>
      <c r="B23" s="7" t="s">
        <v>15</v>
      </c>
      <c r="C23" s="59" t="s">
        <v>53</v>
      </c>
      <c r="D23" s="57" t="s">
        <v>24</v>
      </c>
      <c r="E23" s="50" t="s">
        <v>38</v>
      </c>
      <c r="F23" s="80" t="s">
        <v>35</v>
      </c>
      <c r="G23" s="106" t="s">
        <v>58</v>
      </c>
      <c r="H23" s="80" t="s">
        <v>41</v>
      </c>
      <c r="I23" s="107" t="s">
        <v>30</v>
      </c>
      <c r="J23" s="108" t="s">
        <v>6</v>
      </c>
      <c r="K23" s="52" t="s">
        <v>56</v>
      </c>
      <c r="L23" s="107" t="s">
        <v>2</v>
      </c>
      <c r="M23" s="116" t="s">
        <v>31</v>
      </c>
    </row>
    <row r="24" spans="1:13" ht="24.95" customHeight="1" x14ac:dyDescent="0.3">
      <c r="A24" s="156" t="s">
        <v>67</v>
      </c>
      <c r="B24" s="136" t="s">
        <v>79</v>
      </c>
      <c r="C24" s="139">
        <v>0.23499999999999999</v>
      </c>
      <c r="D24" s="60" t="s">
        <v>47</v>
      </c>
      <c r="E24" s="23" t="s">
        <v>34</v>
      </c>
      <c r="F24" s="26">
        <v>445500000</v>
      </c>
      <c r="G24" s="25">
        <v>0.44500000000000001</v>
      </c>
      <c r="H24" s="45">
        <f>F24*G24</f>
        <v>198247500</v>
      </c>
      <c r="I24" s="14">
        <f>H24*C$24</f>
        <v>46588162.5</v>
      </c>
      <c r="J24" s="188">
        <f>I36/G1</f>
        <v>0.87330469300000002</v>
      </c>
      <c r="K24" s="148">
        <v>10</v>
      </c>
      <c r="L24" s="194">
        <v>1</v>
      </c>
      <c r="M24" s="151">
        <f>K24*L24</f>
        <v>10</v>
      </c>
    </row>
    <row r="25" spans="1:13" ht="24.95" customHeight="1" x14ac:dyDescent="0.3">
      <c r="A25" s="134"/>
      <c r="B25" s="137"/>
      <c r="C25" s="140"/>
      <c r="D25" s="61" t="s">
        <v>47</v>
      </c>
      <c r="E25" s="100"/>
      <c r="F25" s="44">
        <v>336000000</v>
      </c>
      <c r="G25" s="29">
        <v>0.54500000000000004</v>
      </c>
      <c r="H25" s="46">
        <f t="shared" ref="H25:H35" si="3">F25*G25</f>
        <v>183120000</v>
      </c>
      <c r="I25" s="15">
        <f>H25*C$24</f>
        <v>43033200</v>
      </c>
      <c r="J25" s="189"/>
      <c r="K25" s="149"/>
      <c r="L25" s="195"/>
      <c r="M25" s="152"/>
    </row>
    <row r="26" spans="1:13" ht="24.95" customHeight="1" x14ac:dyDescent="0.3">
      <c r="A26" s="135"/>
      <c r="B26" s="138"/>
      <c r="C26" s="141"/>
      <c r="D26" s="69" t="s">
        <v>47</v>
      </c>
      <c r="E26" s="101"/>
      <c r="F26" s="70">
        <v>336000000</v>
      </c>
      <c r="G26" s="68">
        <v>0.54</v>
      </c>
      <c r="H26" s="71">
        <f t="shared" si="3"/>
        <v>181440000</v>
      </c>
      <c r="I26" s="72">
        <f>H26*C$24</f>
        <v>42638400</v>
      </c>
      <c r="J26" s="189"/>
      <c r="K26" s="149"/>
      <c r="L26" s="195"/>
      <c r="M26" s="152"/>
    </row>
    <row r="27" spans="1:13" s="1" customFormat="1" ht="24.95" customHeight="1" x14ac:dyDescent="0.3">
      <c r="A27" s="133" t="s">
        <v>13</v>
      </c>
      <c r="B27" s="136" t="s">
        <v>20</v>
      </c>
      <c r="C27" s="139">
        <v>0.2</v>
      </c>
      <c r="D27" s="60" t="s">
        <v>47</v>
      </c>
      <c r="E27" s="99"/>
      <c r="F27" s="26">
        <v>485280000</v>
      </c>
      <c r="G27" s="25">
        <v>0.47</v>
      </c>
      <c r="H27" s="42">
        <f t="shared" ref="H27:H29" si="4">F27*G27</f>
        <v>228081600</v>
      </c>
      <c r="I27" s="73">
        <f t="shared" ref="I27:I32" si="5">H27*C$30</f>
        <v>27369792</v>
      </c>
      <c r="J27" s="189"/>
      <c r="K27" s="149"/>
      <c r="L27" s="195"/>
      <c r="M27" s="152"/>
    </row>
    <row r="28" spans="1:13" s="1" customFormat="1" ht="24.95" customHeight="1" x14ac:dyDescent="0.3">
      <c r="A28" s="134"/>
      <c r="B28" s="137"/>
      <c r="C28" s="140"/>
      <c r="D28" s="62" t="s">
        <v>47</v>
      </c>
      <c r="E28" s="102"/>
      <c r="F28" s="30">
        <v>696000000</v>
      </c>
      <c r="G28" s="31">
        <v>0.4</v>
      </c>
      <c r="H28" s="121">
        <f t="shared" si="4"/>
        <v>278400000</v>
      </c>
      <c r="I28" s="4">
        <f t="shared" si="5"/>
        <v>33408000</v>
      </c>
      <c r="J28" s="189"/>
      <c r="K28" s="149"/>
      <c r="L28" s="195"/>
      <c r="M28" s="152"/>
    </row>
    <row r="29" spans="1:13" s="1" customFormat="1" ht="24.95" customHeight="1" x14ac:dyDescent="0.3">
      <c r="A29" s="135"/>
      <c r="B29" s="138"/>
      <c r="C29" s="141"/>
      <c r="D29" s="74" t="s">
        <v>47</v>
      </c>
      <c r="E29" s="103"/>
      <c r="F29" s="34">
        <v>495000000</v>
      </c>
      <c r="G29" s="33">
        <v>0.9</v>
      </c>
      <c r="H29" s="43">
        <f t="shared" si="4"/>
        <v>445500000</v>
      </c>
      <c r="I29" s="75">
        <f t="shared" si="5"/>
        <v>53460000</v>
      </c>
      <c r="J29" s="189"/>
      <c r="K29" s="149"/>
      <c r="L29" s="195"/>
      <c r="M29" s="152"/>
    </row>
    <row r="30" spans="1:13" ht="24.95" customHeight="1" x14ac:dyDescent="0.3">
      <c r="A30" s="133" t="s">
        <v>71</v>
      </c>
      <c r="B30" s="136" t="s">
        <v>73</v>
      </c>
      <c r="C30" s="139">
        <v>0.12</v>
      </c>
      <c r="D30" s="60" t="s">
        <v>47</v>
      </c>
      <c r="E30" s="99"/>
      <c r="F30" s="26">
        <v>485280000</v>
      </c>
      <c r="G30" s="25">
        <v>0.47</v>
      </c>
      <c r="H30" s="2">
        <f t="shared" si="3"/>
        <v>228081600</v>
      </c>
      <c r="I30" s="73">
        <f t="shared" si="5"/>
        <v>27369792</v>
      </c>
      <c r="J30" s="189"/>
      <c r="K30" s="149"/>
      <c r="L30" s="195"/>
      <c r="M30" s="152"/>
    </row>
    <row r="31" spans="1:13" ht="24.95" customHeight="1" x14ac:dyDescent="0.3">
      <c r="A31" s="134"/>
      <c r="B31" s="137"/>
      <c r="C31" s="140"/>
      <c r="D31" s="62" t="s">
        <v>47</v>
      </c>
      <c r="E31" s="102"/>
      <c r="F31" s="30">
        <v>696000000</v>
      </c>
      <c r="G31" s="31">
        <v>0.4</v>
      </c>
      <c r="H31" s="3">
        <f t="shared" si="3"/>
        <v>278400000</v>
      </c>
      <c r="I31" s="4">
        <f t="shared" si="5"/>
        <v>33408000</v>
      </c>
      <c r="J31" s="189"/>
      <c r="K31" s="149"/>
      <c r="L31" s="195"/>
      <c r="M31" s="152"/>
    </row>
    <row r="32" spans="1:13" ht="24.95" customHeight="1" x14ac:dyDescent="0.3">
      <c r="A32" s="135"/>
      <c r="B32" s="138"/>
      <c r="C32" s="141"/>
      <c r="D32" s="74" t="s">
        <v>47</v>
      </c>
      <c r="E32" s="103"/>
      <c r="F32" s="34">
        <v>495000000</v>
      </c>
      <c r="G32" s="33">
        <v>0.9</v>
      </c>
      <c r="H32" s="13">
        <f t="shared" si="3"/>
        <v>445500000</v>
      </c>
      <c r="I32" s="75">
        <f t="shared" si="5"/>
        <v>53460000</v>
      </c>
      <c r="J32" s="189"/>
      <c r="K32" s="149"/>
      <c r="L32" s="195"/>
      <c r="M32" s="152"/>
    </row>
    <row r="33" spans="1:13" ht="24.95" customHeight="1" x14ac:dyDescent="0.3">
      <c r="A33" s="133" t="s">
        <v>14</v>
      </c>
      <c r="B33" s="136" t="s">
        <v>43</v>
      </c>
      <c r="C33" s="139">
        <v>0.44500000000000001</v>
      </c>
      <c r="D33" s="60" t="s">
        <v>47</v>
      </c>
      <c r="E33" s="99"/>
      <c r="F33" s="26">
        <v>374000000</v>
      </c>
      <c r="G33" s="25">
        <v>0.25</v>
      </c>
      <c r="H33" s="2">
        <f t="shared" si="3"/>
        <v>93500000</v>
      </c>
      <c r="I33" s="73">
        <f>H33*C$33</f>
        <v>41607500</v>
      </c>
      <c r="J33" s="189"/>
      <c r="K33" s="149"/>
      <c r="L33" s="195"/>
      <c r="M33" s="152"/>
    </row>
    <row r="34" spans="1:13" ht="24.95" customHeight="1" x14ac:dyDescent="0.3">
      <c r="A34" s="134"/>
      <c r="B34" s="137"/>
      <c r="C34" s="140"/>
      <c r="D34" s="62" t="s">
        <v>47</v>
      </c>
      <c r="E34" s="102"/>
      <c r="F34" s="30">
        <v>441000000</v>
      </c>
      <c r="G34" s="31">
        <v>0.1</v>
      </c>
      <c r="H34" s="3">
        <f t="shared" si="3"/>
        <v>44100000</v>
      </c>
      <c r="I34" s="4">
        <f>H34*C$33</f>
        <v>19624500</v>
      </c>
      <c r="J34" s="189"/>
      <c r="K34" s="149"/>
      <c r="L34" s="195"/>
      <c r="M34" s="152"/>
    </row>
    <row r="35" spans="1:13" ht="24.75" customHeight="1" x14ac:dyDescent="0.3">
      <c r="A35" s="135"/>
      <c r="B35" s="138"/>
      <c r="C35" s="141"/>
      <c r="D35" s="74" t="s">
        <v>47</v>
      </c>
      <c r="E35" s="103"/>
      <c r="F35" s="34">
        <v>33000000</v>
      </c>
      <c r="G35" s="33">
        <v>1</v>
      </c>
      <c r="H35" s="13">
        <f t="shared" si="3"/>
        <v>33000000</v>
      </c>
      <c r="I35" s="75">
        <f>H35*C$33</f>
        <v>14685000</v>
      </c>
      <c r="J35" s="190"/>
      <c r="K35" s="150"/>
      <c r="L35" s="198"/>
      <c r="M35" s="153"/>
    </row>
    <row r="36" spans="1:13" ht="24.95" customHeight="1" x14ac:dyDescent="0.3">
      <c r="A36" s="6"/>
      <c r="B36" s="7" t="s">
        <v>21</v>
      </c>
      <c r="C36" s="64">
        <f>SUM(C24:C35)</f>
        <v>1</v>
      </c>
      <c r="D36" s="63"/>
      <c r="E36" s="7"/>
      <c r="F36" s="8"/>
      <c r="G36" s="9"/>
      <c r="H36" s="8"/>
      <c r="I36" s="10">
        <f>SUM(I24:I35)</f>
        <v>436652346.5</v>
      </c>
      <c r="J36" s="54"/>
      <c r="K36" s="55"/>
      <c r="L36" s="55"/>
      <c r="M36" s="56"/>
    </row>
    <row r="37" spans="1:13" ht="24.95" customHeight="1" x14ac:dyDescent="0.3">
      <c r="B37" s="1" t="s">
        <v>3</v>
      </c>
      <c r="F37" s="5"/>
      <c r="G37" s="11"/>
    </row>
    <row r="38" spans="1:13" ht="24.95" customHeight="1" x14ac:dyDescent="0.3">
      <c r="F38" s="5"/>
      <c r="G38" s="11"/>
    </row>
    <row r="39" spans="1:13" ht="24.95" customHeight="1" x14ac:dyDescent="0.3">
      <c r="A39" s="142" t="s">
        <v>52</v>
      </c>
      <c r="B39" s="143"/>
      <c r="C39" s="144"/>
      <c r="D39" s="191" t="s">
        <v>36</v>
      </c>
      <c r="E39" s="154"/>
      <c r="F39" s="154"/>
      <c r="G39" s="154"/>
      <c r="H39" s="154"/>
      <c r="I39" s="155"/>
    </row>
    <row r="40" spans="1:13" ht="48" customHeight="1" x14ac:dyDescent="0.3">
      <c r="A40" s="53" t="s">
        <v>29</v>
      </c>
      <c r="B40" s="50" t="s">
        <v>15</v>
      </c>
      <c r="C40" s="50" t="s">
        <v>54</v>
      </c>
      <c r="D40" s="76" t="s">
        <v>51</v>
      </c>
      <c r="E40" s="50" t="s">
        <v>38</v>
      </c>
      <c r="F40" s="51" t="s">
        <v>55</v>
      </c>
      <c r="G40" s="112" t="s">
        <v>9</v>
      </c>
      <c r="H40" s="107" t="s">
        <v>5</v>
      </c>
      <c r="I40" s="94" t="s">
        <v>32</v>
      </c>
    </row>
    <row r="41" spans="1:13" ht="24.95" customHeight="1" x14ac:dyDescent="0.3">
      <c r="A41" s="109" t="s">
        <v>75</v>
      </c>
      <c r="B41" s="85" t="s">
        <v>80</v>
      </c>
      <c r="C41" s="84">
        <v>0.23499999999999999</v>
      </c>
      <c r="D41" s="86" t="s">
        <v>17</v>
      </c>
      <c r="E41" s="23" t="s">
        <v>34</v>
      </c>
      <c r="F41" s="192">
        <v>8</v>
      </c>
      <c r="G41" s="113">
        <f>C41*$F$41</f>
        <v>1.88</v>
      </c>
      <c r="H41" s="92">
        <v>0.9</v>
      </c>
      <c r="I41" s="87">
        <f>G41*H41</f>
        <v>1.6919999999999999</v>
      </c>
    </row>
    <row r="42" spans="1:13" s="1" customFormat="1" ht="24.95" customHeight="1" x14ac:dyDescent="0.3">
      <c r="A42" s="110" t="s">
        <v>76</v>
      </c>
      <c r="B42" s="130" t="s">
        <v>68</v>
      </c>
      <c r="C42" s="89">
        <v>0.2</v>
      </c>
      <c r="D42" s="90" t="s">
        <v>19</v>
      </c>
      <c r="E42" s="104"/>
      <c r="F42" s="193"/>
      <c r="G42" s="114">
        <f>C42*$F$41</f>
        <v>1.6</v>
      </c>
      <c r="H42" s="93">
        <v>1</v>
      </c>
      <c r="I42" s="91">
        <f>G42*H42</f>
        <v>1.6</v>
      </c>
    </row>
    <row r="43" spans="1:13" ht="24.95" customHeight="1" x14ac:dyDescent="0.3">
      <c r="A43" s="110" t="s">
        <v>77</v>
      </c>
      <c r="B43" s="130" t="s">
        <v>44</v>
      </c>
      <c r="C43" s="89">
        <v>0.12</v>
      </c>
      <c r="D43" s="90" t="s">
        <v>19</v>
      </c>
      <c r="E43" s="104"/>
      <c r="F43" s="193"/>
      <c r="G43" s="114">
        <f>C43*$F$41</f>
        <v>0.96</v>
      </c>
      <c r="H43" s="93">
        <v>1</v>
      </c>
      <c r="I43" s="91">
        <f>G43*H43</f>
        <v>0.96</v>
      </c>
    </row>
    <row r="44" spans="1:13" ht="24.95" customHeight="1" x14ac:dyDescent="0.3">
      <c r="A44" s="110" t="s">
        <v>78</v>
      </c>
      <c r="B44" s="88" t="s">
        <v>74</v>
      </c>
      <c r="C44" s="89">
        <v>0.44500000000000001</v>
      </c>
      <c r="D44" s="90" t="s">
        <v>22</v>
      </c>
      <c r="E44" s="124"/>
      <c r="F44" s="193"/>
      <c r="G44" s="114">
        <f>C44*$F$41</f>
        <v>3.56</v>
      </c>
      <c r="H44" s="93">
        <v>1</v>
      </c>
      <c r="I44" s="91">
        <f>G44*H44</f>
        <v>3.56</v>
      </c>
    </row>
    <row r="45" spans="1:13" ht="24.95" customHeight="1" x14ac:dyDescent="0.3">
      <c r="A45" s="125"/>
      <c r="B45" s="126" t="s">
        <v>21</v>
      </c>
      <c r="C45" s="127">
        <f>SUM(C41:C44)</f>
        <v>1</v>
      </c>
      <c r="D45" s="125"/>
      <c r="E45" s="128"/>
      <c r="F45" s="128"/>
      <c r="G45" s="126"/>
      <c r="H45" s="128"/>
      <c r="I45" s="129">
        <f>SUM(I41:I44)</f>
        <v>7.8119999999999994</v>
      </c>
    </row>
    <row r="46" spans="1:13" ht="24.95" customHeight="1" x14ac:dyDescent="0.3">
      <c r="B46" s="1" t="s">
        <v>4</v>
      </c>
    </row>
    <row r="47" spans="1:13" ht="24.95" customHeight="1" x14ac:dyDescent="0.3">
      <c r="A47" s="105"/>
    </row>
  </sheetData>
  <mergeCells count="62">
    <mergeCell ref="D39:I39"/>
    <mergeCell ref="F41:F44"/>
    <mergeCell ref="L10:L12"/>
    <mergeCell ref="L15:L16"/>
    <mergeCell ref="L17:L18"/>
    <mergeCell ref="L24:L35"/>
    <mergeCell ref="J17:J18"/>
    <mergeCell ref="K15:K16"/>
    <mergeCell ref="K17:K18"/>
    <mergeCell ref="I15:I16"/>
    <mergeCell ref="J15:J16"/>
    <mergeCell ref="I13:I14"/>
    <mergeCell ref="J13:J14"/>
    <mergeCell ref="K13:K14"/>
    <mergeCell ref="L13:L14"/>
    <mergeCell ref="C24:C26"/>
    <mergeCell ref="A22:C22"/>
    <mergeCell ref="J24:J35"/>
    <mergeCell ref="A33:A35"/>
    <mergeCell ref="B33:B35"/>
    <mergeCell ref="C33:C35"/>
    <mergeCell ref="A30:A32"/>
    <mergeCell ref="B30:B32"/>
    <mergeCell ref="C30:C32"/>
    <mergeCell ref="A1:E1"/>
    <mergeCell ref="B2:E2"/>
    <mergeCell ref="D8:M8"/>
    <mergeCell ref="A8:C8"/>
    <mergeCell ref="A3:B3"/>
    <mergeCell ref="A4:B4"/>
    <mergeCell ref="A5:B5"/>
    <mergeCell ref="A6:B6"/>
    <mergeCell ref="E4:E6"/>
    <mergeCell ref="A10:A12"/>
    <mergeCell ref="B10:B12"/>
    <mergeCell ref="C10:C12"/>
    <mergeCell ref="I10:I12"/>
    <mergeCell ref="J10:J12"/>
    <mergeCell ref="K10:K12"/>
    <mergeCell ref="M10:M12"/>
    <mergeCell ref="M15:M16"/>
    <mergeCell ref="M17:M18"/>
    <mergeCell ref="K24:K35"/>
    <mergeCell ref="M24:M35"/>
    <mergeCell ref="D22:M22"/>
    <mergeCell ref="I17:I18"/>
    <mergeCell ref="M13:M14"/>
    <mergeCell ref="A27:A29"/>
    <mergeCell ref="B27:B29"/>
    <mergeCell ref="C27:C29"/>
    <mergeCell ref="A39:C39"/>
    <mergeCell ref="A15:A16"/>
    <mergeCell ref="B15:B16"/>
    <mergeCell ref="C15:C16"/>
    <mergeCell ref="A17:A18"/>
    <mergeCell ref="B17:B18"/>
    <mergeCell ref="C17:C18"/>
    <mergeCell ref="A13:A14"/>
    <mergeCell ref="B13:B14"/>
    <mergeCell ref="C13:C14"/>
    <mergeCell ref="A24:A26"/>
    <mergeCell ref="B24:B26"/>
  </mergeCells>
  <phoneticPr fontId="16" type="noConversion"/>
  <pageMargins left="0.69999998807907104" right="0.69999998807907104" top="0.75" bottom="0.75" header="0.30000001192092896" footer="0.30000001192092896"/>
  <pageSetup paperSize="8" scale="6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KIND</cp:lastModifiedBy>
  <cp:revision>1</cp:revision>
  <cp:lastPrinted>2020-10-05T01:32:56Z</cp:lastPrinted>
  <dcterms:created xsi:type="dcterms:W3CDTF">2020-08-11T07:59:09Z</dcterms:created>
  <dcterms:modified xsi:type="dcterms:W3CDTF">2022-07-25T06:47:19Z</dcterms:modified>
  <cp:version>1100.0100.01</cp:version>
</cp:coreProperties>
</file>